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kz\Documents\Thakzhans System\Thakzhan.de\Dateien\"/>
    </mc:Choice>
  </mc:AlternateContent>
  <xr:revisionPtr revIDLastSave="0" documentId="13_ncr:1_{BCD1BAF4-5A30-401A-8BA0-3DD6BE8943CC}" xr6:coauthVersionLast="47" xr6:coauthVersionMax="47" xr10:uidLastSave="{00000000-0000-0000-0000-000000000000}"/>
  <bookViews>
    <workbookView xWindow="-120" yWindow="-120" windowWidth="29040" windowHeight="15720" xr2:uid="{8681C6CE-8BC7-4D0F-9854-670BF0870E3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2" i="1" l="1"/>
  <c r="E71" i="1"/>
  <c r="D66" i="1"/>
  <c r="D67" i="1" s="1"/>
  <c r="D63" i="1"/>
  <c r="D45" i="1"/>
  <c r="E45" i="1" s="1"/>
  <c r="E44" i="1"/>
  <c r="F44" i="1" s="1"/>
  <c r="D39" i="1"/>
  <c r="D36" i="1"/>
  <c r="E17" i="1"/>
  <c r="F17" i="1" s="1"/>
  <c r="D18" i="1"/>
  <c r="D19" i="1" s="1"/>
  <c r="D20" i="1" s="1"/>
  <c r="D21" i="1" s="1"/>
  <c r="D22" i="1" s="1"/>
  <c r="D23" i="1" s="1"/>
  <c r="D24" i="1" s="1"/>
  <c r="D25" i="1" s="1"/>
  <c r="D26" i="1" s="1"/>
  <c r="D12" i="1"/>
  <c r="D9" i="1"/>
  <c r="D77" i="1" l="1"/>
  <c r="D73" i="1"/>
  <c r="D74" i="1"/>
  <c r="D75" i="1"/>
  <c r="D76" i="1"/>
  <c r="D78" i="1"/>
  <c r="D79" i="1"/>
  <c r="D80" i="1"/>
  <c r="E72" i="1"/>
  <c r="F71" i="1"/>
  <c r="F72" i="1" s="1"/>
  <c r="F18" i="1"/>
  <c r="F19" i="1" s="1"/>
  <c r="F20" i="1" s="1"/>
  <c r="F21" i="1" s="1"/>
  <c r="F22" i="1" s="1"/>
  <c r="F23" i="1" s="1"/>
  <c r="F24" i="1" s="1"/>
  <c r="F25" i="1" s="1"/>
  <c r="F26" i="1" s="1"/>
  <c r="E18" i="1"/>
  <c r="E19" i="1" s="1"/>
  <c r="E20" i="1" s="1"/>
  <c r="E21" i="1" s="1"/>
  <c r="E22" i="1" s="1"/>
  <c r="E23" i="1" s="1"/>
  <c r="E24" i="1" s="1"/>
  <c r="E25" i="1" s="1"/>
  <c r="E26" i="1" s="1"/>
  <c r="D40" i="1"/>
  <c r="D13" i="1"/>
  <c r="F45" i="1"/>
  <c r="D46" i="1"/>
  <c r="D47" i="1" s="1"/>
  <c r="D48" i="1" s="1"/>
  <c r="D49" i="1" s="1"/>
  <c r="D50" i="1" s="1"/>
  <c r="D51" i="1" s="1"/>
  <c r="D52" i="1" s="1"/>
  <c r="D53" i="1" s="1"/>
  <c r="E73" i="1" l="1"/>
  <c r="E74" i="1" s="1"/>
  <c r="E75" i="1" s="1"/>
  <c r="E76" i="1" s="1"/>
  <c r="E77" i="1" s="1"/>
  <c r="E78" i="1" s="1"/>
  <c r="E79" i="1" s="1"/>
  <c r="E80" i="1" s="1"/>
  <c r="F73" i="1"/>
  <c r="F74" i="1" s="1"/>
  <c r="F75" i="1" s="1"/>
  <c r="F76" i="1" s="1"/>
  <c r="F77" i="1" s="1"/>
  <c r="F78" i="1" s="1"/>
  <c r="F79" i="1" s="1"/>
  <c r="F80" i="1" s="1"/>
  <c r="E46" i="1"/>
  <c r="E47" i="1" s="1"/>
  <c r="E48" i="1" s="1"/>
  <c r="E49" i="1" s="1"/>
  <c r="E50" i="1" s="1"/>
  <c r="E51" i="1" s="1"/>
  <c r="E52" i="1" s="1"/>
  <c r="E53" i="1" s="1"/>
  <c r="F46" i="1"/>
  <c r="F47" i="1" s="1"/>
  <c r="F48" i="1" s="1"/>
  <c r="F49" i="1" s="1"/>
  <c r="F50" i="1" s="1"/>
  <c r="F51" i="1" s="1"/>
  <c r="F52" i="1" s="1"/>
  <c r="F53" i="1" s="1"/>
</calcChain>
</file>

<file path=xl/sharedStrings.xml><?xml version="1.0" encoding="utf-8"?>
<sst xmlns="http://schemas.openxmlformats.org/spreadsheetml/2006/main" count="39" uniqueCount="15">
  <si>
    <t>Income (before tax)</t>
  </si>
  <si>
    <t>Income (after tax)</t>
  </si>
  <si>
    <t>Tax-Rate</t>
  </si>
  <si>
    <t>Duration (in years)</t>
  </si>
  <si>
    <t>Future-Income (before tax)</t>
  </si>
  <si>
    <t>Future-Income (after tax)</t>
  </si>
  <si>
    <t>Annual return on investment</t>
  </si>
  <si>
    <t>Annual salary increase</t>
  </si>
  <si>
    <t>Year</t>
  </si>
  <si>
    <t>Annual investments</t>
  </si>
  <si>
    <t>Invested sum (total)</t>
  </si>
  <si>
    <t>Investments after growth</t>
  </si>
  <si>
    <t>Investments (Income focus and increase your investments with the same rate as your salary is increasing)</t>
  </si>
  <si>
    <t>Investments (Investment focus and increase your investments with the same rate as your salary is increasing)</t>
  </si>
  <si>
    <t>Investments (Income focus, but only keep as much as in Case 1 and invest the 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</si>
</sst>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6" fontId="0" fillId="0" borderId="0" xfId="0" applyNumberFormat="1" applyBorder="1"/>
    <xf numFmtId="0" fontId="1" fillId="0" borderId="1" xfId="0" applyFont="1" applyBorder="1"/>
    <xf numFmtId="0" fontId="0" fillId="0" borderId="2" xfId="0" applyBorder="1"/>
    <xf numFmtId="9" fontId="0" fillId="0" borderId="0" xfId="1" applyFont="1" applyBorder="1"/>
    <xf numFmtId="9" fontId="0" fillId="0" borderId="0" xfId="0" applyNumberFormat="1" applyBorder="1"/>
    <xf numFmtId="0" fontId="0" fillId="0" borderId="1" xfId="0" applyBorder="1"/>
    <xf numFmtId="44" fontId="0" fillId="0" borderId="0" xfId="2" applyFont="1" applyBorder="1"/>
    <xf numFmtId="44" fontId="0" fillId="0" borderId="2" xfId="2" applyFont="1" applyBorder="1"/>
    <xf numFmtId="0" fontId="0" fillId="0" borderId="3" xfId="0" applyBorder="1"/>
    <xf numFmtId="44" fontId="0" fillId="0" borderId="4" xfId="2" applyFont="1" applyBorder="1"/>
    <xf numFmtId="44" fontId="0" fillId="2" borderId="5" xfId="2" applyFont="1" applyFill="1" applyBorder="1"/>
    <xf numFmtId="0" fontId="0" fillId="0" borderId="0" xfId="0" applyFill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Investment</a:t>
            </a:r>
            <a:r>
              <a:rPr lang="de-DE" baseline="0"/>
              <a:t> vs income focus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v>Investments after growth - Investment focus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Tabelle1!$C$17:$C$26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Tabelle1!$F$17:$F$26</c:f>
              <c:numCache>
                <c:formatCode>_("€"* #,##0.00_);_("€"* \(#,##0.00\);_("€"* "-"??_);_(@_)</c:formatCode>
                <c:ptCount val="10"/>
                <c:pt idx="0">
                  <c:v>6899.9999999999991</c:v>
                </c:pt>
                <c:pt idx="1">
                  <c:v>15524.999999999998</c:v>
                </c:pt>
                <c:pt idx="2">
                  <c:v>26202.749999999996</c:v>
                </c:pt>
                <c:pt idx="3">
                  <c:v>39317.0625</c:v>
                </c:pt>
                <c:pt idx="4">
                  <c:v>55316.911875000005</c:v>
                </c:pt>
                <c:pt idx="5">
                  <c:v>74726.96765625001</c:v>
                </c:pt>
                <c:pt idx="6">
                  <c:v>98159.783704687521</c:v>
                </c:pt>
                <c:pt idx="7">
                  <c:v>126329.89925039065</c:v>
                </c:pt>
                <c:pt idx="8">
                  <c:v>160070.14692694924</c:v>
                </c:pt>
                <c:pt idx="9">
                  <c:v>200350.50803389165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53-4E4E-B7E9-078B4BF534C7}"/>
            </c:ext>
          </c:extLst>
        </c:ser>
        <c:ser>
          <c:idx val="4"/>
          <c:order val="4"/>
          <c:tx>
            <c:v>Investments after growth - income focus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Tabelle1!$F$44:$F$53</c:f>
              <c:numCache>
                <c:formatCode>_("€"* #,##0.00_);_("€"* \(#,##0.00\);_("€"* "-"??_);_(@_)</c:formatCode>
                <c:ptCount val="10"/>
                <c:pt idx="0">
                  <c:v>6420</c:v>
                </c:pt>
                <c:pt idx="1">
                  <c:v>14252.400000000001</c:v>
                </c:pt>
                <c:pt idx="2">
                  <c:v>23740.518000000004</c:v>
                </c:pt>
                <c:pt idx="3">
                  <c:v>35166.371760000002</c:v>
                </c:pt>
                <c:pt idx="4">
                  <c:v>48856.637908200006</c:v>
                </c:pt>
                <c:pt idx="5">
                  <c:v>65189.515705524005</c:v>
                </c:pt>
                <c:pt idx="6">
                  <c:v>84602.631920223183</c:v>
                </c:pt>
                <c:pt idx="7">
                  <c:v>107602.14378724818</c:v>
                </c:pt>
                <c:pt idx="8">
                  <c:v>134773.22062985631</c:v>
                </c:pt>
                <c:pt idx="9">
                  <c:v>166792.11186807216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53-4E4E-B7E9-078B4BF534C7}"/>
            </c:ext>
          </c:extLst>
        </c:ser>
        <c:ser>
          <c:idx val="5"/>
          <c:order val="5"/>
          <c:tx>
            <c:v>Investments after growth - income focus nr 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Tabelle1!$F$71:$F$80</c:f>
              <c:numCache>
                <c:formatCode>_("€"* #,##0.00_);_("€"* \(#,##0.00\);_("€"* "-"??_);_(@_)</c:formatCode>
                <c:ptCount val="10"/>
                <c:pt idx="0">
                  <c:v>6420</c:v>
                </c:pt>
                <c:pt idx="1">
                  <c:v>15429.400000000001</c:v>
                </c:pt>
                <c:pt idx="2">
                  <c:v>28386.457999999988</c:v>
                </c:pt>
                <c:pt idx="3">
                  <c:v>46268.360059999955</c:v>
                </c:pt>
                <c:pt idx="4">
                  <c:v>70246.152764199913</c:v>
                </c:pt>
                <c:pt idx="5">
                  <c:v>101719.16508269387</c:v>
                </c:pt>
                <c:pt idx="6">
                  <c:v>142355.17080723238</c:v>
                </c:pt>
                <c:pt idx="7">
                  <c:v>194137.21338780102</c:v>
                </c:pt>
                <c:pt idx="8">
                  <c:v>259418.15955561885</c:v>
                </c:pt>
                <c:pt idx="9">
                  <c:v>340984.21500408469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53-4E4E-B7E9-078B4BF53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0224288"/>
        <c:axId val="1988756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Tabelle1!$D$16</c15:sqref>
                        </c15:formulaRef>
                      </c:ext>
                    </c:extLst>
                    <c:strCache>
                      <c:ptCount val="1"/>
                      <c:pt idx="0">
                        <c:v>Annual investments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Tabelle1!$C$17:$C$26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Tabelle1!$D$17:$D$26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0"/>
                      <c:pt idx="0">
                        <c:v>6000</c:v>
                      </c:pt>
                      <c:pt idx="1">
                        <c:v>6600.0000000000009</c:v>
                      </c:pt>
                      <c:pt idx="2">
                        <c:v>7260.0000000000018</c:v>
                      </c:pt>
                      <c:pt idx="3">
                        <c:v>7986.0000000000027</c:v>
                      </c:pt>
                      <c:pt idx="4">
                        <c:v>8784.600000000004</c:v>
                      </c:pt>
                      <c:pt idx="5">
                        <c:v>9663.0600000000049</c:v>
                      </c:pt>
                      <c:pt idx="6">
                        <c:v>10629.366000000005</c:v>
                      </c:pt>
                      <c:pt idx="7">
                        <c:v>11692.302600000006</c:v>
                      </c:pt>
                      <c:pt idx="8">
                        <c:v>12861.532860000008</c:v>
                      </c:pt>
                      <c:pt idx="9">
                        <c:v>14147.686146000011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B53-4E4E-B7E9-078B4BF534C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Invested sum - Investment focus (total)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Tabelle1!$C$17:$C$26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Tabelle1!$E$17:$E$26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0"/>
                      <c:pt idx="0">
                        <c:v>6000</c:v>
                      </c:pt>
                      <c:pt idx="1">
                        <c:v>12600</c:v>
                      </c:pt>
                      <c:pt idx="2">
                        <c:v>19860</c:v>
                      </c:pt>
                      <c:pt idx="3">
                        <c:v>27846.000000000004</c:v>
                      </c:pt>
                      <c:pt idx="4">
                        <c:v>36630.600000000006</c:v>
                      </c:pt>
                      <c:pt idx="5">
                        <c:v>46293.660000000011</c:v>
                      </c:pt>
                      <c:pt idx="6">
                        <c:v>56923.026000000013</c:v>
                      </c:pt>
                      <c:pt idx="7">
                        <c:v>68615.328600000023</c:v>
                      </c:pt>
                      <c:pt idx="8">
                        <c:v>81476.861460000029</c:v>
                      </c:pt>
                      <c:pt idx="9">
                        <c:v>95624.547606000036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B53-4E4E-B7E9-078B4BF534C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Invested sum - income focus (total)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Tabelle1!$E$44:$E$53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0"/>
                      <c:pt idx="0">
                        <c:v>6000</c:v>
                      </c:pt>
                      <c:pt idx="1">
                        <c:v>12900</c:v>
                      </c:pt>
                      <c:pt idx="2">
                        <c:v>20835</c:v>
                      </c:pt>
                      <c:pt idx="3">
                        <c:v>29960.249999999996</c:v>
                      </c:pt>
                      <c:pt idx="4">
                        <c:v>40454.287499999991</c:v>
                      </c:pt>
                      <c:pt idx="5">
                        <c:v>52522.430624999986</c:v>
                      </c:pt>
                      <c:pt idx="6">
                        <c:v>66400.795218749976</c:v>
                      </c:pt>
                      <c:pt idx="7">
                        <c:v>82360.914501562467</c:v>
                      </c:pt>
                      <c:pt idx="8">
                        <c:v>100715.05167679684</c:v>
                      </c:pt>
                      <c:pt idx="9">
                        <c:v>121822.30942831635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B53-4E4E-B7E9-078B4BF534C7}"/>
                  </c:ext>
                </c:extLst>
              </c15:ser>
            </c15:filteredLineSeries>
          </c:ext>
        </c:extLst>
      </c:lineChart>
      <c:catAx>
        <c:axId val="194022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8756848"/>
        <c:crosses val="autoZero"/>
        <c:auto val="1"/>
        <c:lblAlgn val="ctr"/>
        <c:lblOffset val="100"/>
        <c:noMultiLvlLbl val="0"/>
      </c:catAx>
      <c:valAx>
        <c:axId val="198875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4022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590549</xdr:colOff>
      <xdr:row>13</xdr:row>
      <xdr:rowOff>33336</xdr:rowOff>
    </xdr:from>
    <xdr:to>
      <xdr:col>16</xdr:col>
      <xdr:colOff>66674</xdr:colOff>
      <xdr:row>37</xdr:row>
      <xdr:rowOff>114299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377056A-038A-CBC4-0179-97CA9408B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450B69-FE39-42C3-8758-ED62558C31D9}" name="Tabelle1" displayName="Tabelle1" ref="C16:F26" totalsRowShown="0">
  <autoFilter ref="C16:F26" xr:uid="{02450B69-FE39-42C3-8758-ED62558C31D9}"/>
  <tableColumns count="4">
    <tableColumn id="1" xr3:uid="{A59D3CDF-5AAE-47A2-803C-EC0F975835CD}" name="Year"/>
    <tableColumn id="2" xr3:uid="{39316175-B6F6-41E2-B1AE-6937FD8D5680}" name="Annual investments" dataCellStyle="Währung"/>
    <tableColumn id="3" xr3:uid="{923262F3-C4B7-4317-9D84-DFD638390C84}" name="Invested sum (total)" dataCellStyle="Währung">
      <calculatedColumnFormula>E16+D17</calculatedColumnFormula>
    </tableColumn>
    <tableColumn id="4" xr3:uid="{E18A765D-C70A-4C2F-BE14-BEAAF809B703}" name="Investments after growth" dataCellStyle="Währun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F8EB4D-E6AB-4A46-9E6F-58A9303AC26A}" name="Tabelle13" displayName="Tabelle13" ref="C43:F53" totalsRowShown="0">
  <autoFilter ref="C43:F53" xr:uid="{8DF8EB4D-E6AB-4A46-9E6F-58A9303AC26A}"/>
  <tableColumns count="4">
    <tableColumn id="1" xr3:uid="{EDC27635-3AC3-4628-9A0E-ABEFB4BB65DE}" name="Year"/>
    <tableColumn id="2" xr3:uid="{D878CD3F-F3B6-47C4-A3C8-8C02EBE88918}" name="Annual investments" dataCellStyle="Währung"/>
    <tableColumn id="3" xr3:uid="{C1E90CFA-0C89-4B9B-A033-6FD76BD7E098}" name="Invested sum (total)" dataCellStyle="Währung">
      <calculatedColumnFormula>E43+D44</calculatedColumnFormula>
    </tableColumn>
    <tableColumn id="4" xr3:uid="{187C8884-E8EC-4284-A6EC-3970FC566D4C}" name="Investments after growth" dataCellStyle="Währu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F651C1-1746-4D77-895E-1A8AE853136A}" name="Tabelle134" displayName="Tabelle134" ref="C70:F80" totalsRowShown="0">
  <autoFilter ref="C70:F80" xr:uid="{43F651C1-1746-4D77-895E-1A8AE853136A}"/>
  <tableColumns count="4">
    <tableColumn id="1" xr3:uid="{9133F8DE-FCAB-4C2E-8C95-26A8261FF2E2}" name="Year"/>
    <tableColumn id="2" xr3:uid="{0D28A547-1A37-46D5-B677-2B5D2D88D390}" name="Annual investments" dataCellStyle="Währung"/>
    <tableColumn id="3" xr3:uid="{BB3FCC4C-2FAE-43CF-A994-5E5AB5A47491}" name="Invested sum (total)" dataCellStyle="Währung">
      <calculatedColumnFormula>E70+D71</calculatedColumnFormula>
    </tableColumn>
    <tableColumn id="4" xr3:uid="{A3B92B45-6D4C-4B2B-86DF-7ABF41A060A0}" name="Investments after growth" dataCellStyle="Währ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A7EF-A56B-4C7B-9DA0-5CA7A09A6560}">
  <dimension ref="C5:F80"/>
  <sheetViews>
    <sheetView tabSelected="1" workbookViewId="0">
      <selection activeCell="C61" sqref="C61"/>
    </sheetView>
  </sheetViews>
  <sheetFormatPr baseColWidth="10" defaultRowHeight="15" x14ac:dyDescent="0.25"/>
  <cols>
    <col min="3" max="3" width="35.7109375" bestFit="1" customWidth="1"/>
    <col min="4" max="4" width="50" bestFit="1" customWidth="1"/>
    <col min="5" max="5" width="21.28515625" bestFit="1" customWidth="1"/>
    <col min="6" max="6" width="26" bestFit="1" customWidth="1"/>
  </cols>
  <sheetData>
    <row r="5" spans="3:6" ht="15.75" thickBot="1" x14ac:dyDescent="0.3"/>
    <row r="6" spans="3:6" ht="15.75" thickBot="1" x14ac:dyDescent="0.3">
      <c r="C6" s="14" t="s">
        <v>13</v>
      </c>
      <c r="D6" s="15"/>
      <c r="E6" s="15"/>
      <c r="F6" s="16"/>
    </row>
    <row r="7" spans="3:6" x14ac:dyDescent="0.25">
      <c r="C7" s="3" t="s">
        <v>0</v>
      </c>
      <c r="D7" s="2">
        <v>40000</v>
      </c>
      <c r="E7" s="1"/>
      <c r="F7" s="4"/>
    </row>
    <row r="8" spans="3:6" x14ac:dyDescent="0.25">
      <c r="C8" s="3" t="s">
        <v>1</v>
      </c>
      <c r="D8" s="2">
        <v>26275</v>
      </c>
      <c r="E8" s="1"/>
      <c r="F8" s="4"/>
    </row>
    <row r="9" spans="3:6" x14ac:dyDescent="0.25">
      <c r="C9" s="3" t="s">
        <v>2</v>
      </c>
      <c r="D9" s="5">
        <f>1-D8/D7</f>
        <v>0.34312500000000001</v>
      </c>
      <c r="E9" s="1"/>
      <c r="F9" s="4"/>
    </row>
    <row r="10" spans="3:6" x14ac:dyDescent="0.25">
      <c r="C10" s="3" t="s">
        <v>7</v>
      </c>
      <c r="D10" s="6">
        <v>0.1</v>
      </c>
      <c r="E10" s="1"/>
      <c r="F10" s="4"/>
    </row>
    <row r="11" spans="3:6" x14ac:dyDescent="0.25">
      <c r="C11" s="3" t="s">
        <v>3</v>
      </c>
      <c r="D11" s="1">
        <v>10</v>
      </c>
      <c r="E11" s="1"/>
      <c r="F11" s="4"/>
    </row>
    <row r="12" spans="3:6" x14ac:dyDescent="0.25">
      <c r="C12" s="3" t="s">
        <v>4</v>
      </c>
      <c r="D12" s="2">
        <f>D7*(1+D10)^(D11)</f>
        <v>103749.69840400007</v>
      </c>
      <c r="E12" s="1"/>
      <c r="F12" s="4"/>
    </row>
    <row r="13" spans="3:6" x14ac:dyDescent="0.25">
      <c r="C13" s="3" t="s">
        <v>5</v>
      </c>
      <c r="D13" s="2">
        <f>D12*(1-D9)</f>
        <v>68150.583139127542</v>
      </c>
      <c r="E13" s="1"/>
      <c r="F13" s="4"/>
    </row>
    <row r="14" spans="3:6" x14ac:dyDescent="0.25">
      <c r="C14" s="3" t="s">
        <v>6</v>
      </c>
      <c r="D14" s="6">
        <v>0.15</v>
      </c>
      <c r="E14" s="1"/>
      <c r="F14" s="4"/>
    </row>
    <row r="15" spans="3:6" x14ac:dyDescent="0.25">
      <c r="C15" s="7"/>
      <c r="D15" s="1"/>
      <c r="E15" s="1"/>
      <c r="F15" s="4"/>
    </row>
    <row r="16" spans="3:6" x14ac:dyDescent="0.25">
      <c r="C16" s="7" t="s">
        <v>8</v>
      </c>
      <c r="D16" s="1" t="s">
        <v>9</v>
      </c>
      <c r="E16" s="1" t="s">
        <v>10</v>
      </c>
      <c r="F16" s="4" t="s">
        <v>11</v>
      </c>
    </row>
    <row r="17" spans="3:6" x14ac:dyDescent="0.25">
      <c r="C17" s="7">
        <v>1</v>
      </c>
      <c r="D17" s="8">
        <v>6000</v>
      </c>
      <c r="E17" s="8">
        <f>D17</f>
        <v>6000</v>
      </c>
      <c r="F17" s="9">
        <f>E17*(1+D14)</f>
        <v>6899.9999999999991</v>
      </c>
    </row>
    <row r="18" spans="3:6" x14ac:dyDescent="0.25">
      <c r="C18" s="7">
        <v>2</v>
      </c>
      <c r="D18" s="8">
        <f>D17*(1+D10)</f>
        <v>6600.0000000000009</v>
      </c>
      <c r="E18" s="8">
        <f>E17+D18</f>
        <v>12600</v>
      </c>
      <c r="F18" s="9">
        <f>(F17+D18)*(1+D14)</f>
        <v>15524.999999999998</v>
      </c>
    </row>
    <row r="19" spans="3:6" x14ac:dyDescent="0.25">
      <c r="C19" s="7">
        <v>3</v>
      </c>
      <c r="D19" s="8">
        <f>D18*(1+D10)</f>
        <v>7260.0000000000018</v>
      </c>
      <c r="E19" s="8">
        <f>E18+D19</f>
        <v>19860</v>
      </c>
      <c r="F19" s="9">
        <f>(F18+D19)*(1+D14)</f>
        <v>26202.749999999996</v>
      </c>
    </row>
    <row r="20" spans="3:6" x14ac:dyDescent="0.25">
      <c r="C20" s="7">
        <v>4</v>
      </c>
      <c r="D20" s="8">
        <f>D19*(1+D10)</f>
        <v>7986.0000000000027</v>
      </c>
      <c r="E20" s="8">
        <f>E19+D20</f>
        <v>27846.000000000004</v>
      </c>
      <c r="F20" s="9">
        <f>(F19+D20)*(1+D14)</f>
        <v>39317.0625</v>
      </c>
    </row>
    <row r="21" spans="3:6" x14ac:dyDescent="0.25">
      <c r="C21" s="7">
        <v>5</v>
      </c>
      <c r="D21" s="8">
        <f>D20*(1+D10)</f>
        <v>8784.600000000004</v>
      </c>
      <c r="E21" s="8">
        <f t="shared" ref="E21:E26" si="0">E20+D21</f>
        <v>36630.600000000006</v>
      </c>
      <c r="F21" s="9">
        <f>(F20+D21)*(1+D14)</f>
        <v>55316.911875000005</v>
      </c>
    </row>
    <row r="22" spans="3:6" x14ac:dyDescent="0.25">
      <c r="C22" s="7">
        <v>6</v>
      </c>
      <c r="D22" s="8">
        <f>D21*(1+D10)</f>
        <v>9663.0600000000049</v>
      </c>
      <c r="E22" s="8">
        <f t="shared" si="0"/>
        <v>46293.660000000011</v>
      </c>
      <c r="F22" s="9">
        <f>(F21+D22)*(1+D14)</f>
        <v>74726.96765625001</v>
      </c>
    </row>
    <row r="23" spans="3:6" x14ac:dyDescent="0.25">
      <c r="C23" s="7">
        <v>7</v>
      </c>
      <c r="D23" s="8">
        <f>D22*(1+D10)</f>
        <v>10629.366000000005</v>
      </c>
      <c r="E23" s="8">
        <f t="shared" si="0"/>
        <v>56923.026000000013</v>
      </c>
      <c r="F23" s="9">
        <f>(F22+D23)*(1+D14)</f>
        <v>98159.783704687521</v>
      </c>
    </row>
    <row r="24" spans="3:6" x14ac:dyDescent="0.25">
      <c r="C24" s="7">
        <v>8</v>
      </c>
      <c r="D24" s="8">
        <f>D23*(1+D10)</f>
        <v>11692.302600000006</v>
      </c>
      <c r="E24" s="8">
        <f t="shared" si="0"/>
        <v>68615.328600000023</v>
      </c>
      <c r="F24" s="9">
        <f>(F23+D24)*(1+D14)</f>
        <v>126329.89925039065</v>
      </c>
    </row>
    <row r="25" spans="3:6" x14ac:dyDescent="0.25">
      <c r="C25" s="7">
        <v>9</v>
      </c>
      <c r="D25" s="8">
        <f>D24*(1+D10)</f>
        <v>12861.532860000008</v>
      </c>
      <c r="E25" s="8">
        <f t="shared" si="0"/>
        <v>81476.861460000029</v>
      </c>
      <c r="F25" s="9">
        <f>(F24+D25)*(1+D14)</f>
        <v>160070.14692694924</v>
      </c>
    </row>
    <row r="26" spans="3:6" ht="15.75" thickBot="1" x14ac:dyDescent="0.3">
      <c r="C26" s="10">
        <v>10</v>
      </c>
      <c r="D26" s="11">
        <f>D25*(1+D10)</f>
        <v>14147.686146000011</v>
      </c>
      <c r="E26" s="11">
        <f t="shared" si="0"/>
        <v>95624.547606000036</v>
      </c>
      <c r="F26" s="12">
        <f>(F25+D26)*(1+D14)</f>
        <v>200350.50803389165</v>
      </c>
    </row>
    <row r="28" spans="3:6" x14ac:dyDescent="0.25">
      <c r="C28" s="13"/>
      <c r="D28" s="13"/>
      <c r="E28" s="13"/>
      <c r="F28" s="13"/>
    </row>
    <row r="29" spans="3:6" x14ac:dyDescent="0.25">
      <c r="C29" s="13"/>
      <c r="D29" s="13"/>
      <c r="E29" s="13"/>
      <c r="F29" s="13"/>
    </row>
    <row r="30" spans="3:6" x14ac:dyDescent="0.25">
      <c r="C30" s="13"/>
      <c r="D30" s="13"/>
      <c r="E30" s="13"/>
      <c r="F30" s="13"/>
    </row>
    <row r="31" spans="3:6" x14ac:dyDescent="0.25">
      <c r="C31" s="13"/>
      <c r="D31" s="13"/>
      <c r="E31" s="13"/>
      <c r="F31" s="13"/>
    </row>
    <row r="32" spans="3:6" ht="15.75" thickBot="1" x14ac:dyDescent="0.3"/>
    <row r="33" spans="3:6" ht="15.75" thickBot="1" x14ac:dyDescent="0.3">
      <c r="C33" s="17" t="s">
        <v>12</v>
      </c>
      <c r="D33" s="18"/>
      <c r="E33" s="18"/>
      <c r="F33" s="19"/>
    </row>
    <row r="34" spans="3:6" x14ac:dyDescent="0.25">
      <c r="C34" s="3" t="s">
        <v>0</v>
      </c>
      <c r="D34" s="2">
        <v>40000</v>
      </c>
      <c r="E34" s="1"/>
      <c r="F34" s="4"/>
    </row>
    <row r="35" spans="3:6" x14ac:dyDescent="0.25">
      <c r="C35" s="3" t="s">
        <v>1</v>
      </c>
      <c r="D35" s="2">
        <v>26275</v>
      </c>
      <c r="E35" s="1"/>
      <c r="F35" s="4"/>
    </row>
    <row r="36" spans="3:6" x14ac:dyDescent="0.25">
      <c r="C36" s="3" t="s">
        <v>2</v>
      </c>
      <c r="D36" s="1">
        <f>1-D35/D34</f>
        <v>0.34312500000000001</v>
      </c>
      <c r="E36" s="1"/>
      <c r="F36" s="4"/>
    </row>
    <row r="37" spans="3:6" x14ac:dyDescent="0.25">
      <c r="C37" s="3" t="s">
        <v>7</v>
      </c>
      <c r="D37" s="6">
        <v>0.15</v>
      </c>
      <c r="E37" s="1"/>
      <c r="F37" s="4"/>
    </row>
    <row r="38" spans="3:6" x14ac:dyDescent="0.25">
      <c r="C38" s="3" t="s">
        <v>3</v>
      </c>
      <c r="D38" s="1">
        <v>10</v>
      </c>
      <c r="E38" s="1"/>
      <c r="F38" s="4"/>
    </row>
    <row r="39" spans="3:6" x14ac:dyDescent="0.25">
      <c r="C39" s="3" t="s">
        <v>4</v>
      </c>
      <c r="D39" s="2">
        <f>D34*(1+D37)^(D38)</f>
        <v>161822.30942831628</v>
      </c>
      <c r="E39" s="1"/>
      <c r="F39" s="4"/>
    </row>
    <row r="40" spans="3:6" x14ac:dyDescent="0.25">
      <c r="C40" s="3" t="s">
        <v>5</v>
      </c>
      <c r="D40" s="2">
        <f>D39*(1-D36)</f>
        <v>106297.02950572525</v>
      </c>
      <c r="E40" s="1"/>
      <c r="F40" s="4"/>
    </row>
    <row r="41" spans="3:6" x14ac:dyDescent="0.25">
      <c r="C41" s="3" t="s">
        <v>6</v>
      </c>
      <c r="D41" s="6">
        <v>7.0000000000000007E-2</v>
      </c>
      <c r="E41" s="1"/>
      <c r="F41" s="4"/>
    </row>
    <row r="42" spans="3:6" x14ac:dyDescent="0.25">
      <c r="C42" s="7"/>
      <c r="D42" s="1"/>
      <c r="E42" s="1"/>
      <c r="F42" s="4"/>
    </row>
    <row r="43" spans="3:6" x14ac:dyDescent="0.25">
      <c r="C43" s="7" t="s">
        <v>8</v>
      </c>
      <c r="D43" s="1" t="s">
        <v>9</v>
      </c>
      <c r="E43" s="1" t="s">
        <v>10</v>
      </c>
      <c r="F43" s="4" t="s">
        <v>11</v>
      </c>
    </row>
    <row r="44" spans="3:6" x14ac:dyDescent="0.25">
      <c r="C44" s="7">
        <v>1</v>
      </c>
      <c r="D44" s="8">
        <v>6000</v>
      </c>
      <c r="E44" s="8">
        <f>D44</f>
        <v>6000</v>
      </c>
      <c r="F44" s="9">
        <f>E44*(1+D41)</f>
        <v>6420</v>
      </c>
    </row>
    <row r="45" spans="3:6" x14ac:dyDescent="0.25">
      <c r="C45" s="7">
        <v>2</v>
      </c>
      <c r="D45" s="8">
        <f>D44*(1+D37)</f>
        <v>6899.9999999999991</v>
      </c>
      <c r="E45" s="8">
        <f>E44+D45</f>
        <v>12900</v>
      </c>
      <c r="F45" s="9">
        <f>(F44+D45)*(1+D41)</f>
        <v>14252.400000000001</v>
      </c>
    </row>
    <row r="46" spans="3:6" x14ac:dyDescent="0.25">
      <c r="C46" s="7">
        <v>3</v>
      </c>
      <c r="D46" s="8">
        <f>D45*(1+D37)</f>
        <v>7934.9999999999982</v>
      </c>
      <c r="E46" s="8">
        <f>E45+D46</f>
        <v>20835</v>
      </c>
      <c r="F46" s="9">
        <f>(F45+D46)*(1+D41)</f>
        <v>23740.518000000004</v>
      </c>
    </row>
    <row r="47" spans="3:6" x14ac:dyDescent="0.25">
      <c r="C47" s="7">
        <v>4</v>
      </c>
      <c r="D47" s="8">
        <f>D46*(1+D37)</f>
        <v>9125.2499999999964</v>
      </c>
      <c r="E47" s="8">
        <f>E46+D47</f>
        <v>29960.249999999996</v>
      </c>
      <c r="F47" s="9">
        <f>(F46+D47)*(1+D41)</f>
        <v>35166.371760000002</v>
      </c>
    </row>
    <row r="48" spans="3:6" x14ac:dyDescent="0.25">
      <c r="C48" s="7">
        <v>5</v>
      </c>
      <c r="D48" s="8">
        <f>D47*(1+D37)</f>
        <v>10494.037499999995</v>
      </c>
      <c r="E48" s="8">
        <f t="shared" ref="E48:E53" si="1">E47+D48</f>
        <v>40454.287499999991</v>
      </c>
      <c r="F48" s="9">
        <f>(F47+D48)*(1+D41)</f>
        <v>48856.637908200006</v>
      </c>
    </row>
    <row r="49" spans="3:6" x14ac:dyDescent="0.25">
      <c r="C49" s="7">
        <v>6</v>
      </c>
      <c r="D49" s="8">
        <f>D48*(1+D37)</f>
        <v>12068.143124999993</v>
      </c>
      <c r="E49" s="8">
        <f t="shared" si="1"/>
        <v>52522.430624999986</v>
      </c>
      <c r="F49" s="9">
        <f>(F48+D49)*(1+D41)</f>
        <v>65189.515705524005</v>
      </c>
    </row>
    <row r="50" spans="3:6" x14ac:dyDescent="0.25">
      <c r="C50" s="7">
        <v>7</v>
      </c>
      <c r="D50" s="8">
        <f>D49*(1+D37)</f>
        <v>13878.364593749991</v>
      </c>
      <c r="E50" s="8">
        <f t="shared" si="1"/>
        <v>66400.795218749976</v>
      </c>
      <c r="F50" s="9">
        <f>(F49+D50)*(1+D41)</f>
        <v>84602.631920223183</v>
      </c>
    </row>
    <row r="51" spans="3:6" x14ac:dyDescent="0.25">
      <c r="C51" s="7">
        <v>8</v>
      </c>
      <c r="D51" s="8">
        <f>D50*(1+D37)</f>
        <v>15960.119282812489</v>
      </c>
      <c r="E51" s="8">
        <f t="shared" si="1"/>
        <v>82360.914501562467</v>
      </c>
      <c r="F51" s="9">
        <f>(F50+D51)*(1+D41)</f>
        <v>107602.14378724818</v>
      </c>
    </row>
    <row r="52" spans="3:6" x14ac:dyDescent="0.25">
      <c r="C52" s="7">
        <v>9</v>
      </c>
      <c r="D52" s="8">
        <f>D51*(1+D37)</f>
        <v>18354.137175234362</v>
      </c>
      <c r="E52" s="8">
        <f t="shared" si="1"/>
        <v>100715.05167679684</v>
      </c>
      <c r="F52" s="9">
        <f>(F51+D52)*(1+D41)</f>
        <v>134773.22062985631</v>
      </c>
    </row>
    <row r="53" spans="3:6" ht="15.75" thickBot="1" x14ac:dyDescent="0.3">
      <c r="C53" s="10">
        <v>10</v>
      </c>
      <c r="D53" s="11">
        <f>D52*(1+D37)</f>
        <v>21107.257751519515</v>
      </c>
      <c r="E53" s="11">
        <f t="shared" si="1"/>
        <v>121822.30942831635</v>
      </c>
      <c r="F53" s="12">
        <f>(F52+D53)*(1+D41)</f>
        <v>166792.11186807216</v>
      </c>
    </row>
    <row r="55" spans="3:6" x14ac:dyDescent="0.25">
      <c r="C55" s="13"/>
      <c r="D55" s="13"/>
      <c r="E55" s="13"/>
      <c r="F55" s="13"/>
    </row>
    <row r="56" spans="3:6" x14ac:dyDescent="0.25">
      <c r="C56" s="13"/>
      <c r="D56" s="13"/>
      <c r="E56" s="13"/>
      <c r="F56" s="13"/>
    </row>
    <row r="57" spans="3:6" x14ac:dyDescent="0.25">
      <c r="C57" s="13"/>
      <c r="D57" s="13"/>
      <c r="E57" s="13"/>
      <c r="F57" s="13"/>
    </row>
    <row r="58" spans="3:6" x14ac:dyDescent="0.25">
      <c r="C58" s="13"/>
      <c r="D58" s="13"/>
      <c r="E58" s="13"/>
      <c r="F58" s="13"/>
    </row>
    <row r="59" spans="3:6" ht="15.75" thickBot="1" x14ac:dyDescent="0.3"/>
    <row r="60" spans="3:6" ht="15.75" thickBot="1" x14ac:dyDescent="0.3">
      <c r="C60" s="20" t="s">
        <v>14</v>
      </c>
      <c r="D60" s="21"/>
      <c r="E60" s="21"/>
      <c r="F60" s="22"/>
    </row>
    <row r="61" spans="3:6" x14ac:dyDescent="0.25">
      <c r="C61" s="3" t="s">
        <v>0</v>
      </c>
      <c r="D61" s="2">
        <v>40000</v>
      </c>
      <c r="E61" s="1"/>
      <c r="F61" s="4"/>
    </row>
    <row r="62" spans="3:6" x14ac:dyDescent="0.25">
      <c r="C62" s="3" t="s">
        <v>1</v>
      </c>
      <c r="D62" s="2">
        <v>26275</v>
      </c>
      <c r="E62" s="1"/>
      <c r="F62" s="4"/>
    </row>
    <row r="63" spans="3:6" x14ac:dyDescent="0.25">
      <c r="C63" s="3" t="s">
        <v>2</v>
      </c>
      <c r="D63" s="1">
        <f>1-D62/D61</f>
        <v>0.34312500000000001</v>
      </c>
      <c r="E63" s="1"/>
      <c r="F63" s="4"/>
    </row>
    <row r="64" spans="3:6" x14ac:dyDescent="0.25">
      <c r="C64" s="3" t="s">
        <v>7</v>
      </c>
      <c r="D64" s="6">
        <v>0.15</v>
      </c>
      <c r="E64" s="1"/>
      <c r="F64" s="4"/>
    </row>
    <row r="65" spans="3:6" x14ac:dyDescent="0.25">
      <c r="C65" s="3" t="s">
        <v>3</v>
      </c>
      <c r="D65" s="1">
        <v>10</v>
      </c>
      <c r="E65" s="1"/>
      <c r="F65" s="4"/>
    </row>
    <row r="66" spans="3:6" x14ac:dyDescent="0.25">
      <c r="C66" s="3" t="s">
        <v>4</v>
      </c>
      <c r="D66" s="2">
        <f>D61*(1+D64)^(D65)</f>
        <v>161822.30942831628</v>
      </c>
      <c r="E66" s="1"/>
      <c r="F66" s="4"/>
    </row>
    <row r="67" spans="3:6" x14ac:dyDescent="0.25">
      <c r="C67" s="3" t="s">
        <v>5</v>
      </c>
      <c r="D67" s="2">
        <f>D66*(1-D63)</f>
        <v>106297.02950572525</v>
      </c>
      <c r="E67" s="1"/>
      <c r="F67" s="4"/>
    </row>
    <row r="68" spans="3:6" x14ac:dyDescent="0.25">
      <c r="C68" s="3" t="s">
        <v>6</v>
      </c>
      <c r="D68" s="6">
        <v>7.0000000000000007E-2</v>
      </c>
      <c r="E68" s="1"/>
      <c r="F68" s="4"/>
    </row>
    <row r="69" spans="3:6" x14ac:dyDescent="0.25">
      <c r="C69" s="7"/>
      <c r="D69" s="1"/>
      <c r="E69" s="1"/>
      <c r="F69" s="4"/>
    </row>
    <row r="70" spans="3:6" x14ac:dyDescent="0.25">
      <c r="C70" s="7" t="s">
        <v>8</v>
      </c>
      <c r="D70" s="1" t="s">
        <v>9</v>
      </c>
      <c r="E70" s="1" t="s">
        <v>10</v>
      </c>
      <c r="F70" s="4" t="s">
        <v>11</v>
      </c>
    </row>
    <row r="71" spans="3:6" x14ac:dyDescent="0.25">
      <c r="C71" s="7">
        <v>1</v>
      </c>
      <c r="D71" s="8">
        <v>6000</v>
      </c>
      <c r="E71" s="8">
        <f>D71</f>
        <v>6000</v>
      </c>
      <c r="F71" s="9">
        <f>E71*(1+D68)</f>
        <v>6420</v>
      </c>
    </row>
    <row r="72" spans="3:6" x14ac:dyDescent="0.25">
      <c r="C72" s="7">
        <v>2</v>
      </c>
      <c r="D72" s="8">
        <f>(D61*((1+D64)^(Tabelle134[[#This Row],[Year]] -1))-(D7*((1+D10)^(Tabelle134[[#This Row],[Year]]-1))-D17))</f>
        <v>8000</v>
      </c>
      <c r="E72" s="8">
        <f>E71+D72</f>
        <v>14000</v>
      </c>
      <c r="F72" s="9">
        <f>(F71+D72)*(1+D68)</f>
        <v>15429.400000000001</v>
      </c>
    </row>
    <row r="73" spans="3:6" x14ac:dyDescent="0.25">
      <c r="C73" s="7">
        <v>3</v>
      </c>
      <c r="D73" s="8">
        <f>(D61*((1+D64)^(Tabelle134[[#This Row],[Year]] -1))-(D7*((1+D10)^(Tabelle134[[#This Row],[Year]]-1))-D18))</f>
        <v>11099.999999999985</v>
      </c>
      <c r="E73" s="8">
        <f>E72+D73</f>
        <v>25099.999999999985</v>
      </c>
      <c r="F73" s="9">
        <f>(F72+D73)*(1+D68)</f>
        <v>28386.457999999988</v>
      </c>
    </row>
    <row r="74" spans="3:6" x14ac:dyDescent="0.25">
      <c r="C74" s="7">
        <v>4</v>
      </c>
      <c r="D74" s="8">
        <f>(D61*((1+D64)^(Tabelle134[[#This Row],[Year]] -1))-(D7*((1+D10)^(Tabelle134[[#This Row],[Year]]-1))-D19))</f>
        <v>14854.999999999964</v>
      </c>
      <c r="E74" s="8">
        <f>E73+D74</f>
        <v>39954.999999999949</v>
      </c>
      <c r="F74" s="9">
        <f>(F73+D74)*(1+D68)</f>
        <v>46268.360059999955</v>
      </c>
    </row>
    <row r="75" spans="3:6" x14ac:dyDescent="0.25">
      <c r="C75" s="7">
        <v>5</v>
      </c>
      <c r="D75" s="8">
        <f>(D61*((1+D64)^(Tabelle134[[#This Row],[Year]] -1))-(D7*((1+D10)^(Tabelle134[[#This Row],[Year]]-1))-D20))</f>
        <v>19382.249999999956</v>
      </c>
      <c r="E75" s="8">
        <f t="shared" ref="E75:E80" si="2">E74+D75</f>
        <v>59337.249999999905</v>
      </c>
      <c r="F75" s="9">
        <f>(F74+D75)*(1+D68)</f>
        <v>70246.152764199913</v>
      </c>
    </row>
    <row r="76" spans="3:6" x14ac:dyDescent="0.25">
      <c r="C76" s="7">
        <v>6</v>
      </c>
      <c r="D76" s="8">
        <f>(D61*((1+D64)^(Tabelle134[[#This Row],[Year]] -1))-(D7*((1+D10)^(Tabelle134[[#This Row],[Year]]-1))-D21))</f>
        <v>24818.487499999959</v>
      </c>
      <c r="E76" s="8">
        <f t="shared" si="2"/>
        <v>84155.737499999872</v>
      </c>
      <c r="F76" s="9">
        <f>(F75+D76)*(1+D68)</f>
        <v>101719.16508269387</v>
      </c>
    </row>
    <row r="77" spans="3:6" x14ac:dyDescent="0.25">
      <c r="C77" s="7">
        <v>7</v>
      </c>
      <c r="D77" s="8">
        <f>(D61*((1+D64)^(Tabelle134[[#This Row],[Year]] -1))-(D7*((1+D10)^(Tabelle134[[#This Row],[Year]]-1))-D22))</f>
        <v>31323.050624999938</v>
      </c>
      <c r="E77" s="8">
        <f t="shared" si="2"/>
        <v>115478.78812499982</v>
      </c>
      <c r="F77" s="9">
        <f>(F76+D77)*(1+D68)</f>
        <v>142355.17080723238</v>
      </c>
    </row>
    <row r="78" spans="3:6" x14ac:dyDescent="0.25">
      <c r="C78" s="7">
        <v>8</v>
      </c>
      <c r="D78" s="8">
        <f>(D61*((1+D64)^(Tabelle134[[#This Row],[Year]] -1))-(D7*((1+D10)^(Tabelle134[[#This Row],[Year]]-1))-D23))</f>
        <v>39081.477218749889</v>
      </c>
      <c r="E78" s="8">
        <f t="shared" si="2"/>
        <v>154560.26534374972</v>
      </c>
      <c r="F78" s="9">
        <f>(F77+D78)*(1+D68)</f>
        <v>194137.21338780102</v>
      </c>
    </row>
    <row r="79" spans="3:6" x14ac:dyDescent="0.25">
      <c r="C79" s="7">
        <v>9</v>
      </c>
      <c r="D79" s="8">
        <f>(D61*((1+D64)^(Tabelle134[[#This Row],[Year]] -1))-(D7*((1+D10)^(Tabelle134[[#This Row],[Year]]-1))-D24))</f>
        <v>48309.664701562375</v>
      </c>
      <c r="E79" s="8">
        <f t="shared" si="2"/>
        <v>202869.9300453121</v>
      </c>
      <c r="F79" s="9">
        <f>(F78+D79)*(1+D68)</f>
        <v>259418.15955561885</v>
      </c>
    </row>
    <row r="80" spans="3:6" ht="15.75" thickBot="1" x14ac:dyDescent="0.3">
      <c r="C80" s="10">
        <v>10</v>
      </c>
      <c r="D80" s="11">
        <f>(D61*((1+D64)^(Tabelle134[[#This Row],[Year]] -1))-(D7*((1+D10)^(Tabelle134[[#This Row],[Year]]-1))-D25))</f>
        <v>59258.676896796722</v>
      </c>
      <c r="E80" s="11">
        <f t="shared" si="2"/>
        <v>262128.60694210883</v>
      </c>
      <c r="F80" s="12">
        <f>(F79+D80)*(1+D68)</f>
        <v>340984.21500408469</v>
      </c>
    </row>
  </sheetData>
  <mergeCells count="3">
    <mergeCell ref="C6:F6"/>
    <mergeCell ref="C33:F33"/>
    <mergeCell ref="C60:F60"/>
  </mergeCells>
  <pageMargins left="0.7" right="0.7" top="0.78740157499999996" bottom="0.78740157499999996" header="0.3" footer="0.3"/>
  <pageSetup paperSize="9" orientation="portrait" horizontalDpi="4294967293" verticalDpi="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Thakzhan Inthirarajah</dc:creator>
  <cp:lastModifiedBy>Thakzhan Inthirarajah</cp:lastModifiedBy>
  <dcterms:created xsi:type="dcterms:W3CDTF">2022-07-05T20:42:05Z</dcterms:created>
  <dcterms:modified xsi:type="dcterms:W3CDTF">2022-07-09T20:27:57Z</dcterms:modified>
</cp:coreProperties>
</file>